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trans.internal\User\Profile\Profile001\clees\Desktop\"/>
    </mc:Choice>
  </mc:AlternateContent>
  <bookViews>
    <workbookView xWindow="0" yWindow="0" windowWidth="19180" windowHeight="7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44" i="1" l="1"/>
  <c r="E5" i="1"/>
  <c r="N46" i="1"/>
  <c r="M43" i="1"/>
  <c r="L42" i="1"/>
  <c r="K40" i="1"/>
  <c r="K39" i="1"/>
  <c r="K38" i="1"/>
  <c r="J35" i="1"/>
  <c r="G23" i="1"/>
  <c r="J34" i="1"/>
  <c r="C37" i="1" l="1"/>
  <c r="K37" i="1" s="1"/>
  <c r="J33" i="1"/>
  <c r="C41" i="1"/>
  <c r="L41" i="1" s="1"/>
  <c r="C36" i="1"/>
  <c r="K36" i="1" s="1"/>
  <c r="L21" i="1"/>
  <c r="I21" i="1"/>
  <c r="G21" i="1"/>
  <c r="H26" i="1"/>
  <c r="C25" i="1"/>
  <c r="H25" i="1" s="1"/>
  <c r="H24" i="1"/>
  <c r="C30" i="1"/>
  <c r="I30" i="1" s="1"/>
  <c r="C29" i="1"/>
  <c r="I29" i="1" s="1"/>
  <c r="C19" i="1"/>
  <c r="F19" i="1" s="1"/>
  <c r="C12" i="1"/>
  <c r="F18" i="1"/>
  <c r="F17" i="1"/>
  <c r="F16" i="1"/>
  <c r="F15" i="1"/>
  <c r="F14" i="1"/>
  <c r="F13" i="1"/>
  <c r="H28" i="1" l="1"/>
  <c r="F12" i="1"/>
  <c r="H27" i="1"/>
  <c r="E9" i="1"/>
  <c r="E10" i="1"/>
  <c r="E50" i="1" l="1"/>
  <c r="N45" i="1" l="1"/>
  <c r="N50" i="1" l="1"/>
  <c r="G50" i="1"/>
  <c r="I31" i="1"/>
  <c r="M50" i="1"/>
  <c r="J50" i="1" l="1"/>
  <c r="L50" i="1" l="1"/>
  <c r="K50" i="1" l="1"/>
  <c r="F50" i="1"/>
  <c r="I50" i="1" l="1"/>
  <c r="H50" i="1"/>
  <c r="C50" i="1" l="1"/>
</calcChain>
</file>

<file path=xl/sharedStrings.xml><?xml version="1.0" encoding="utf-8"?>
<sst xmlns="http://schemas.openxmlformats.org/spreadsheetml/2006/main" count="151" uniqueCount="79">
  <si>
    <t>Item</t>
  </si>
  <si>
    <t>Improvements</t>
  </si>
  <si>
    <t>LED replacement of Lighting (Courts 1-13)</t>
  </si>
  <si>
    <t>Cost</t>
  </si>
  <si>
    <t>LED Lighting (Courts 14-23)</t>
  </si>
  <si>
    <t>Priority</t>
  </si>
  <si>
    <t>LED replacement of Lighting (Courts 1-4)</t>
  </si>
  <si>
    <t>LED replacement of Lighting (Courts 5-7)</t>
  </si>
  <si>
    <t>LED replacement of Lighting (Courts 8-9)</t>
  </si>
  <si>
    <t>LED replacement of Lighting (Courts 10-11)</t>
  </si>
  <si>
    <t>LED replacement of Lighting (Courts 12-13)</t>
  </si>
  <si>
    <t>LED Lighting (Courts 14-17)</t>
  </si>
  <si>
    <t>LED Lighting (Courts 18-21)</t>
  </si>
  <si>
    <t>LED Lighting (Courts 22-23)</t>
  </si>
  <si>
    <t>New Toilets/Cafe - Upper Complex</t>
  </si>
  <si>
    <t>Re-fencing (Courts 12-13)</t>
  </si>
  <si>
    <t>Re-surfacing  courts (Courts 8-9)</t>
  </si>
  <si>
    <t>Re-surfacing  courts (Courts 12-13)</t>
  </si>
  <si>
    <t>Re-surfacing courts (Courts 1-4)</t>
  </si>
  <si>
    <t>Re-surfacing courts (Courts 14-17)</t>
  </si>
  <si>
    <t>Re-surfacing courts (Courts 18-21)</t>
  </si>
  <si>
    <t>Re-surfacing courts (Courts 22-23)</t>
  </si>
  <si>
    <t>Re-fencing (Courts 10-11)</t>
  </si>
  <si>
    <t>Re-fencing (Courts 1-4)</t>
  </si>
  <si>
    <t>Re-fencing (Courts 5-9)</t>
  </si>
  <si>
    <t>Re-fencing (Courts 14-17)</t>
  </si>
  <si>
    <t>Re-fencing (Courts 18-21)</t>
  </si>
  <si>
    <t>Re-fencing (Courts 22-23)</t>
  </si>
  <si>
    <t>Solar Panels (Upper Complex)</t>
  </si>
  <si>
    <t>Medium</t>
  </si>
  <si>
    <t>Repainting internal main clubhouse and resanding floors</t>
  </si>
  <si>
    <t>Renovation (Blue Room)</t>
  </si>
  <si>
    <t>Replacement of draining (next to shed / committee room)</t>
  </si>
  <si>
    <t>Renovation (Kitchen)</t>
  </si>
  <si>
    <t>Renovation (Coaches room)</t>
  </si>
  <si>
    <t>High</t>
  </si>
  <si>
    <t>Replace driveway gates</t>
  </si>
  <si>
    <t>Implement Book-a-court system</t>
  </si>
  <si>
    <t>Work shed / Committee Room</t>
  </si>
  <si>
    <t>Perimeter fencing (Lower complex)</t>
  </si>
  <si>
    <t>New landscsping</t>
  </si>
  <si>
    <t>Renovation (Minor improvements to lower complex)</t>
  </si>
  <si>
    <t>Re-develop bottom complex</t>
  </si>
  <si>
    <t>Lower complex survey, geo-tech and other report</t>
  </si>
  <si>
    <t>Fix court 12</t>
  </si>
  <si>
    <t>Master Plan</t>
  </si>
  <si>
    <t>DA for upper complex</t>
  </si>
  <si>
    <t>Now</t>
  </si>
  <si>
    <t>Electrical Room</t>
  </si>
  <si>
    <t>Funding Source</t>
  </si>
  <si>
    <t>Year</t>
  </si>
  <si>
    <t>Gates / Bollards - Entry to top car park</t>
  </si>
  <si>
    <t>TOTALS</t>
  </si>
  <si>
    <t>Op Exp</t>
  </si>
  <si>
    <t>Status</t>
  </si>
  <si>
    <t>?</t>
  </si>
  <si>
    <t>Planning in Progress</t>
  </si>
  <si>
    <t>80% complete</t>
  </si>
  <si>
    <t>Shade cloth replacement (path and court 1)</t>
  </si>
  <si>
    <t>Planning underway</t>
  </si>
  <si>
    <t>Grants ($20k)</t>
  </si>
  <si>
    <t>Grants ($2.5K)</t>
  </si>
  <si>
    <t>Mick</t>
  </si>
  <si>
    <t>Sports Dev</t>
  </si>
  <si>
    <t>Chris</t>
  </si>
  <si>
    <t>Investigating</t>
  </si>
  <si>
    <t>Tony</t>
  </si>
  <si>
    <t>Re-surfacing  courts (Courts 10-11) - Hot Shots</t>
  </si>
  <si>
    <t>Lee</t>
  </si>
  <si>
    <t>Council</t>
  </si>
  <si>
    <t>Cash - Rebate</t>
  </si>
  <si>
    <t>Cash</t>
  </si>
  <si>
    <t>Rebate ($6,000)</t>
  </si>
  <si>
    <t>Grant / Loan / Rebate</t>
  </si>
  <si>
    <t>Long Term</t>
  </si>
  <si>
    <t>Convert to Hard Court (5-7)</t>
  </si>
  <si>
    <t>Grant</t>
  </si>
  <si>
    <t>Underway</t>
  </si>
  <si>
    <t>Grant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</si>
</sst>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0" fillId="0" borderId="1" xfId="0" applyBorder="1"/>
    <xf numFmtId="0" fontId="3" fillId="0" borderId="0" xfId="0" applyFont="1"/>
    <xf numFmtId="1" fontId="3" fillId="0" borderId="1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8" borderId="1" xfId="1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165" fontId="0" fillId="6" borderId="1" xfId="1" applyNumberFormat="1" applyFont="1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center"/>
    </xf>
    <xf numFmtId="165" fontId="0" fillId="7" borderId="1" xfId="1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selection activeCell="A2" sqref="A2"/>
    </sheetView>
  </sheetViews>
  <sheetFormatPr defaultColWidth="8.81640625" defaultRowHeight="14.5" x14ac:dyDescent="0.35"/>
  <cols>
    <col min="1" max="1" width="4.81640625" style="2" bestFit="1" customWidth="1"/>
    <col min="2" max="2" width="53.453125" customWidth="1"/>
    <col min="3" max="3" width="11.1796875" style="1" customWidth="1"/>
    <col min="4" max="4" width="15.36328125" style="1" customWidth="1"/>
    <col min="5" max="9" width="8.453125" style="13" customWidth="1"/>
    <col min="10" max="10" width="10.453125" style="13" customWidth="1"/>
    <col min="11" max="12" width="10" style="13" customWidth="1"/>
    <col min="13" max="13" width="10.453125" style="13" customWidth="1"/>
    <col min="14" max="14" width="11" style="13" customWidth="1"/>
    <col min="15" max="15" width="9.54296875" style="2" customWidth="1"/>
    <col min="16" max="16" width="23.453125" style="32" customWidth="1"/>
  </cols>
  <sheetData>
    <row r="1" spans="1:19" x14ac:dyDescent="0.35">
      <c r="A1" s="3" t="s">
        <v>0</v>
      </c>
      <c r="B1" s="4" t="s">
        <v>1</v>
      </c>
      <c r="C1" s="5" t="s">
        <v>3</v>
      </c>
      <c r="D1" s="5" t="s">
        <v>49</v>
      </c>
      <c r="E1" s="26" t="s">
        <v>50</v>
      </c>
      <c r="F1" s="27"/>
      <c r="G1" s="27"/>
      <c r="H1" s="27"/>
      <c r="I1" s="27"/>
      <c r="J1" s="27"/>
      <c r="K1" s="27"/>
      <c r="L1" s="27"/>
      <c r="M1" s="27"/>
      <c r="N1" s="27"/>
      <c r="O1" s="3" t="s">
        <v>5</v>
      </c>
      <c r="P1" s="3" t="s">
        <v>54</v>
      </c>
      <c r="S1" s="11"/>
    </row>
    <row r="2" spans="1:19" x14ac:dyDescent="0.35">
      <c r="A2" s="3"/>
      <c r="B2" s="4"/>
      <c r="C2" s="5"/>
      <c r="D2" s="5"/>
      <c r="E2" s="12">
        <v>2019</v>
      </c>
      <c r="F2" s="12">
        <v>2020</v>
      </c>
      <c r="G2" s="12">
        <v>2021</v>
      </c>
      <c r="H2" s="12">
        <v>2022</v>
      </c>
      <c r="I2" s="12">
        <v>2023</v>
      </c>
      <c r="J2" s="12">
        <v>2024</v>
      </c>
      <c r="K2" s="12">
        <v>2025</v>
      </c>
      <c r="L2" s="12">
        <v>2026</v>
      </c>
      <c r="M2" s="12">
        <v>2027</v>
      </c>
      <c r="N2" s="12">
        <v>2028</v>
      </c>
      <c r="O2" s="3"/>
      <c r="P2" s="3"/>
      <c r="S2" s="11"/>
    </row>
    <row r="3" spans="1:19" x14ac:dyDescent="0.35">
      <c r="A3" s="22">
        <v>1</v>
      </c>
      <c r="B3" s="10" t="s">
        <v>33</v>
      </c>
      <c r="C3" s="15">
        <v>20000</v>
      </c>
      <c r="D3" s="28" t="s">
        <v>60</v>
      </c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22" t="s">
        <v>47</v>
      </c>
      <c r="P3" s="3" t="s">
        <v>57</v>
      </c>
      <c r="Q3" t="s">
        <v>62</v>
      </c>
      <c r="S3" s="11"/>
    </row>
    <row r="4" spans="1:19" x14ac:dyDescent="0.35">
      <c r="A4" s="22">
        <v>2</v>
      </c>
      <c r="B4" s="10" t="s">
        <v>58</v>
      </c>
      <c r="C4" s="15">
        <v>12000</v>
      </c>
      <c r="D4" s="28" t="s">
        <v>61</v>
      </c>
      <c r="E4" s="15">
        <v>9500</v>
      </c>
      <c r="F4" s="15"/>
      <c r="G4" s="15"/>
      <c r="H4" s="15"/>
      <c r="I4" s="15"/>
      <c r="J4" s="15"/>
      <c r="K4" s="15"/>
      <c r="L4" s="15"/>
      <c r="M4" s="15"/>
      <c r="N4" s="15"/>
      <c r="O4" s="22" t="s">
        <v>47</v>
      </c>
      <c r="P4" s="3" t="s">
        <v>59</v>
      </c>
      <c r="Q4" t="s">
        <v>62</v>
      </c>
      <c r="S4" s="11"/>
    </row>
    <row r="5" spans="1:19" x14ac:dyDescent="0.35">
      <c r="A5" s="22">
        <v>4</v>
      </c>
      <c r="B5" s="10" t="s">
        <v>45</v>
      </c>
      <c r="C5" s="15">
        <v>2500</v>
      </c>
      <c r="D5" s="28" t="s">
        <v>71</v>
      </c>
      <c r="E5" s="16">
        <f t="shared" ref="E5" si="0">C5</f>
        <v>2500</v>
      </c>
      <c r="F5" s="16"/>
      <c r="G5" s="16"/>
      <c r="H5" s="16"/>
      <c r="I5" s="16"/>
      <c r="J5" s="16"/>
      <c r="K5" s="16"/>
      <c r="L5" s="16"/>
      <c r="M5" s="16"/>
      <c r="N5" s="16"/>
      <c r="O5" s="22" t="s">
        <v>47</v>
      </c>
      <c r="P5" s="3" t="s">
        <v>77</v>
      </c>
      <c r="Q5" t="s">
        <v>68</v>
      </c>
    </row>
    <row r="6" spans="1:19" x14ac:dyDescent="0.35">
      <c r="A6" s="22">
        <v>3</v>
      </c>
      <c r="B6" s="10" t="s">
        <v>63</v>
      </c>
      <c r="C6" s="15">
        <v>2200</v>
      </c>
      <c r="D6" s="28" t="s">
        <v>70</v>
      </c>
      <c r="E6" s="15">
        <v>1600</v>
      </c>
      <c r="F6" s="15"/>
      <c r="G6" s="15"/>
      <c r="H6" s="15"/>
      <c r="I6" s="15"/>
      <c r="J6" s="15"/>
      <c r="K6" s="15"/>
      <c r="L6" s="15"/>
      <c r="M6" s="15"/>
      <c r="N6" s="15"/>
      <c r="O6" s="22" t="s">
        <v>47</v>
      </c>
      <c r="P6" s="3"/>
      <c r="Q6" t="s">
        <v>68</v>
      </c>
      <c r="S6" s="11"/>
    </row>
    <row r="7" spans="1:19" x14ac:dyDescent="0.35">
      <c r="A7" s="22">
        <v>5</v>
      </c>
      <c r="B7" s="10" t="s">
        <v>44</v>
      </c>
      <c r="C7" s="15">
        <v>1000</v>
      </c>
      <c r="D7" s="28" t="s">
        <v>69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22" t="s">
        <v>47</v>
      </c>
      <c r="P7" s="3" t="s">
        <v>55</v>
      </c>
      <c r="Q7" t="s">
        <v>64</v>
      </c>
    </row>
    <row r="8" spans="1:19" x14ac:dyDescent="0.35">
      <c r="A8" s="22">
        <v>6</v>
      </c>
      <c r="B8" s="10" t="s">
        <v>48</v>
      </c>
      <c r="C8" s="15">
        <v>3000</v>
      </c>
      <c r="D8" s="28" t="s">
        <v>69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22" t="s">
        <v>47</v>
      </c>
      <c r="P8" s="3" t="s">
        <v>55</v>
      </c>
      <c r="Q8" t="s">
        <v>64</v>
      </c>
    </row>
    <row r="9" spans="1:19" x14ac:dyDescent="0.35">
      <c r="A9" s="22">
        <v>7</v>
      </c>
      <c r="B9" s="10" t="s">
        <v>34</v>
      </c>
      <c r="C9" s="15">
        <v>2000</v>
      </c>
      <c r="D9" s="28" t="s">
        <v>71</v>
      </c>
      <c r="E9" s="15">
        <f t="shared" ref="E9" si="1">C9</f>
        <v>2000</v>
      </c>
      <c r="F9" s="15"/>
      <c r="G9" s="15"/>
      <c r="H9" s="15"/>
      <c r="I9" s="15"/>
      <c r="J9" s="15"/>
      <c r="K9" s="15"/>
      <c r="L9" s="15"/>
      <c r="M9" s="15"/>
      <c r="N9" s="15"/>
      <c r="O9" s="22" t="s">
        <v>47</v>
      </c>
      <c r="P9" s="3"/>
      <c r="Q9" t="s">
        <v>66</v>
      </c>
    </row>
    <row r="10" spans="1:19" x14ac:dyDescent="0.35">
      <c r="A10" s="22">
        <v>8</v>
      </c>
      <c r="B10" s="10" t="s">
        <v>41</v>
      </c>
      <c r="C10" s="15">
        <v>2000</v>
      </c>
      <c r="D10" s="28" t="s">
        <v>71</v>
      </c>
      <c r="E10" s="15">
        <f t="shared" ref="E10" si="2">C10</f>
        <v>2000</v>
      </c>
      <c r="F10" s="15"/>
      <c r="G10" s="15"/>
      <c r="H10" s="15"/>
      <c r="I10" s="15"/>
      <c r="J10" s="15"/>
      <c r="K10" s="15"/>
      <c r="L10" s="15"/>
      <c r="M10" s="15"/>
      <c r="N10" s="15"/>
      <c r="O10" s="22" t="s">
        <v>47</v>
      </c>
      <c r="P10" s="3"/>
      <c r="Q10" t="s">
        <v>64</v>
      </c>
    </row>
    <row r="11" spans="1:19" x14ac:dyDescent="0.35">
      <c r="A11" s="22">
        <v>9</v>
      </c>
      <c r="B11" s="25" t="s">
        <v>67</v>
      </c>
      <c r="C11" s="33">
        <v>40000</v>
      </c>
      <c r="D11" s="34" t="s">
        <v>70</v>
      </c>
      <c r="E11" s="33">
        <v>20000</v>
      </c>
      <c r="F11" s="33"/>
      <c r="G11" s="33"/>
      <c r="H11" s="33"/>
      <c r="I11" s="33"/>
      <c r="J11" s="33"/>
      <c r="K11" s="33"/>
      <c r="L11" s="33"/>
      <c r="M11" s="33"/>
      <c r="N11" s="33"/>
      <c r="O11" s="22" t="s">
        <v>35</v>
      </c>
      <c r="P11" s="3" t="s">
        <v>65</v>
      </c>
      <c r="Q11" t="s">
        <v>66</v>
      </c>
    </row>
    <row r="12" spans="1:19" x14ac:dyDescent="0.35">
      <c r="A12" s="17">
        <v>10</v>
      </c>
      <c r="B12" s="24" t="s">
        <v>8</v>
      </c>
      <c r="C12" s="36">
        <f>$C$48/13*2</f>
        <v>22727.692307692309</v>
      </c>
      <c r="D12" s="37" t="s">
        <v>73</v>
      </c>
      <c r="E12" s="38"/>
      <c r="F12" s="38">
        <f>C12*0.7</f>
        <v>15909.384615384615</v>
      </c>
      <c r="G12" s="38"/>
      <c r="H12" s="38"/>
      <c r="I12" s="38"/>
      <c r="J12" s="38"/>
      <c r="K12" s="38"/>
      <c r="L12" s="38"/>
      <c r="M12" s="38"/>
      <c r="N12" s="38"/>
      <c r="O12" s="17" t="s">
        <v>35</v>
      </c>
      <c r="P12" s="3" t="s">
        <v>78</v>
      </c>
      <c r="Q12" t="s">
        <v>66</v>
      </c>
    </row>
    <row r="13" spans="1:19" x14ac:dyDescent="0.35">
      <c r="A13" s="17">
        <v>11</v>
      </c>
      <c r="B13" s="23" t="s">
        <v>15</v>
      </c>
      <c r="C13" s="35">
        <v>40000</v>
      </c>
      <c r="D13" s="39"/>
      <c r="E13" s="35"/>
      <c r="F13" s="35">
        <f t="shared" ref="F13:F18" si="3">C13</f>
        <v>40000</v>
      </c>
      <c r="G13" s="35"/>
      <c r="H13" s="35"/>
      <c r="I13" s="35"/>
      <c r="J13" s="35"/>
      <c r="K13" s="35"/>
      <c r="L13" s="35"/>
      <c r="M13" s="35"/>
      <c r="N13" s="35"/>
      <c r="O13" s="17" t="s">
        <v>35</v>
      </c>
      <c r="P13" s="3"/>
    </row>
    <row r="14" spans="1:19" x14ac:dyDescent="0.35">
      <c r="A14" s="17">
        <v>12</v>
      </c>
      <c r="B14" s="10" t="s">
        <v>36</v>
      </c>
      <c r="C14" s="15">
        <v>6280</v>
      </c>
      <c r="D14" s="28" t="s">
        <v>71</v>
      </c>
      <c r="E14" s="15"/>
      <c r="F14" s="15">
        <f t="shared" si="3"/>
        <v>6280</v>
      </c>
      <c r="G14" s="15"/>
      <c r="H14" s="15"/>
      <c r="I14" s="15"/>
      <c r="J14" s="15"/>
      <c r="K14" s="15"/>
      <c r="L14" s="15"/>
      <c r="M14" s="15"/>
      <c r="N14" s="15"/>
      <c r="O14" s="17" t="s">
        <v>35</v>
      </c>
      <c r="P14" s="3"/>
    </row>
    <row r="15" spans="1:19" x14ac:dyDescent="0.35">
      <c r="A15" s="17">
        <v>13</v>
      </c>
      <c r="B15" s="10" t="s">
        <v>51</v>
      </c>
      <c r="C15" s="15">
        <v>3000</v>
      </c>
      <c r="D15" s="28" t="s">
        <v>71</v>
      </c>
      <c r="E15" s="15"/>
      <c r="F15" s="15">
        <f t="shared" si="3"/>
        <v>3000</v>
      </c>
      <c r="G15" s="15"/>
      <c r="H15" s="15"/>
      <c r="I15" s="15"/>
      <c r="J15" s="15"/>
      <c r="K15" s="15"/>
      <c r="L15" s="15"/>
      <c r="M15" s="15"/>
      <c r="N15" s="15"/>
      <c r="O15" s="17" t="s">
        <v>35</v>
      </c>
      <c r="P15" s="3"/>
    </row>
    <row r="16" spans="1:19" x14ac:dyDescent="0.35">
      <c r="A16" s="17">
        <v>14</v>
      </c>
      <c r="B16" s="25" t="s">
        <v>16</v>
      </c>
      <c r="C16" s="33">
        <v>17000</v>
      </c>
      <c r="D16" s="34"/>
      <c r="E16" s="33"/>
      <c r="F16" s="33">
        <f t="shared" si="3"/>
        <v>17000</v>
      </c>
      <c r="G16" s="33"/>
      <c r="H16" s="33"/>
      <c r="I16" s="33"/>
      <c r="J16" s="33"/>
      <c r="K16" s="33"/>
      <c r="L16" s="33"/>
      <c r="M16" s="33"/>
      <c r="N16" s="33"/>
      <c r="O16" s="17" t="s">
        <v>35</v>
      </c>
      <c r="P16" s="3"/>
    </row>
    <row r="17" spans="1:16" x14ac:dyDescent="0.35">
      <c r="A17" s="17">
        <v>15</v>
      </c>
      <c r="B17" s="10" t="s">
        <v>43</v>
      </c>
      <c r="C17" s="15">
        <v>20000</v>
      </c>
      <c r="D17" s="28" t="s">
        <v>71</v>
      </c>
      <c r="E17" s="16"/>
      <c r="F17" s="16">
        <f t="shared" si="3"/>
        <v>20000</v>
      </c>
      <c r="G17" s="16"/>
      <c r="H17" s="16"/>
      <c r="I17" s="16"/>
      <c r="J17" s="16"/>
      <c r="K17" s="16"/>
      <c r="L17" s="16"/>
      <c r="M17" s="16"/>
      <c r="N17" s="16"/>
      <c r="O17" s="17" t="s">
        <v>35</v>
      </c>
      <c r="P17" s="3"/>
    </row>
    <row r="18" spans="1:16" x14ac:dyDescent="0.35">
      <c r="A18" s="17">
        <v>16</v>
      </c>
      <c r="B18" s="10" t="s">
        <v>46</v>
      </c>
      <c r="C18" s="15">
        <v>10000</v>
      </c>
      <c r="D18" s="28" t="s">
        <v>71</v>
      </c>
      <c r="E18" s="16"/>
      <c r="F18" s="16">
        <f t="shared" si="3"/>
        <v>10000</v>
      </c>
      <c r="G18" s="16"/>
      <c r="H18" s="16"/>
      <c r="I18" s="16"/>
      <c r="J18" s="16"/>
      <c r="K18" s="16"/>
      <c r="L18" s="16"/>
      <c r="M18" s="16"/>
      <c r="N18" s="16"/>
      <c r="O18" s="17" t="s">
        <v>35</v>
      </c>
      <c r="P18" s="3"/>
    </row>
    <row r="19" spans="1:16" x14ac:dyDescent="0.35">
      <c r="A19" s="17">
        <v>17</v>
      </c>
      <c r="B19" s="24" t="s">
        <v>6</v>
      </c>
      <c r="C19" s="36">
        <f>$C$48/13*4</f>
        <v>45455.384615384617</v>
      </c>
      <c r="D19" s="37" t="s">
        <v>73</v>
      </c>
      <c r="E19" s="38"/>
      <c r="F19" s="38">
        <f>C19*0.7</f>
        <v>31818.76923076923</v>
      </c>
      <c r="G19" s="38"/>
      <c r="H19" s="38"/>
      <c r="I19" s="38"/>
      <c r="J19" s="38"/>
      <c r="K19" s="38"/>
      <c r="L19" s="38"/>
      <c r="M19" s="38"/>
      <c r="N19" s="38"/>
      <c r="O19" s="17" t="s">
        <v>35</v>
      </c>
      <c r="P19" s="3" t="s">
        <v>78</v>
      </c>
    </row>
    <row r="20" spans="1:16" x14ac:dyDescent="0.35">
      <c r="A20" s="17">
        <v>18</v>
      </c>
      <c r="B20" s="10" t="s">
        <v>14</v>
      </c>
      <c r="C20" s="15">
        <v>350000</v>
      </c>
      <c r="D20" s="28" t="s">
        <v>69</v>
      </c>
      <c r="E20" s="15"/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7" t="s">
        <v>35</v>
      </c>
      <c r="P20" s="3" t="s">
        <v>56</v>
      </c>
    </row>
    <row r="21" spans="1:16" x14ac:dyDescent="0.35">
      <c r="A21" s="17">
        <v>19</v>
      </c>
      <c r="B21" s="10" t="s">
        <v>40</v>
      </c>
      <c r="C21" s="15">
        <v>25000</v>
      </c>
      <c r="D21" s="28" t="s">
        <v>71</v>
      </c>
      <c r="E21" s="16"/>
      <c r="F21" s="16"/>
      <c r="G21" s="16">
        <f>C21/3</f>
        <v>8333.3333333333339</v>
      </c>
      <c r="H21" s="16"/>
      <c r="I21" s="16">
        <f>C21/3</f>
        <v>8333.3333333333339</v>
      </c>
      <c r="J21" s="16"/>
      <c r="K21" s="16"/>
      <c r="L21" s="16">
        <f>C21/3</f>
        <v>8333.3333333333339</v>
      </c>
      <c r="M21" s="16"/>
      <c r="N21" s="16"/>
      <c r="O21" s="18" t="s">
        <v>29</v>
      </c>
      <c r="P21" s="3"/>
    </row>
    <row r="22" spans="1:16" x14ac:dyDescent="0.35">
      <c r="A22" s="18">
        <v>20</v>
      </c>
      <c r="B22" s="10" t="s">
        <v>38</v>
      </c>
      <c r="C22" s="15">
        <v>30000</v>
      </c>
      <c r="D22" s="28" t="s">
        <v>69</v>
      </c>
      <c r="E22" s="15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8" t="s">
        <v>29</v>
      </c>
      <c r="P22" s="3"/>
    </row>
    <row r="23" spans="1:16" x14ac:dyDescent="0.35">
      <c r="A23" s="18">
        <v>21</v>
      </c>
      <c r="B23" s="23" t="s">
        <v>23</v>
      </c>
      <c r="C23" s="35">
        <v>42000</v>
      </c>
      <c r="D23" s="39"/>
      <c r="E23" s="35"/>
      <c r="F23" s="35"/>
      <c r="G23" s="35">
        <f>C23</f>
        <v>42000</v>
      </c>
      <c r="H23" s="35"/>
      <c r="I23" s="35"/>
      <c r="J23" s="35"/>
      <c r="K23" s="35"/>
      <c r="L23" s="35"/>
      <c r="M23" s="35"/>
      <c r="N23" s="35"/>
      <c r="O23" s="18" t="s">
        <v>29</v>
      </c>
      <c r="P23" s="3"/>
    </row>
    <row r="24" spans="1:16" x14ac:dyDescent="0.35">
      <c r="A24" s="18">
        <v>22</v>
      </c>
      <c r="B24" s="25" t="s">
        <v>75</v>
      </c>
      <c r="C24" s="33">
        <v>70000</v>
      </c>
      <c r="D24" s="34"/>
      <c r="E24" s="33"/>
      <c r="F24" s="33"/>
      <c r="G24" s="33"/>
      <c r="H24" s="33">
        <f t="shared" ref="H24:H28" si="4">C24</f>
        <v>70000</v>
      </c>
      <c r="I24" s="33"/>
      <c r="J24" s="33"/>
      <c r="K24" s="33"/>
      <c r="L24" s="33"/>
      <c r="M24" s="33"/>
      <c r="N24" s="33"/>
      <c r="O24" s="18" t="s">
        <v>29</v>
      </c>
      <c r="P24" s="3"/>
    </row>
    <row r="25" spans="1:16" x14ac:dyDescent="0.35">
      <c r="A25" s="18">
        <v>23</v>
      </c>
      <c r="B25" s="24" t="s">
        <v>7</v>
      </c>
      <c r="C25" s="36">
        <f>$C$48/13*3</f>
        <v>34091.538461538461</v>
      </c>
      <c r="D25" s="37" t="s">
        <v>73</v>
      </c>
      <c r="E25" s="38"/>
      <c r="F25" s="38"/>
      <c r="G25" s="38"/>
      <c r="H25" s="38">
        <f>C25*0.7</f>
        <v>23864.076923076922</v>
      </c>
      <c r="I25" s="38"/>
      <c r="J25" s="38"/>
      <c r="K25" s="38"/>
      <c r="L25" s="38"/>
      <c r="M25" s="38"/>
      <c r="N25" s="38"/>
      <c r="O25" s="18" t="s">
        <v>29</v>
      </c>
      <c r="P25" s="3" t="s">
        <v>78</v>
      </c>
    </row>
    <row r="26" spans="1:16" x14ac:dyDescent="0.35">
      <c r="A26" s="18">
        <v>31</v>
      </c>
      <c r="B26" s="10" t="s">
        <v>30</v>
      </c>
      <c r="C26" s="15">
        <v>2200</v>
      </c>
      <c r="D26" s="28" t="s">
        <v>53</v>
      </c>
      <c r="E26" s="15"/>
      <c r="F26" s="15"/>
      <c r="G26" s="15"/>
      <c r="H26" s="15">
        <f t="shared" si="4"/>
        <v>2200</v>
      </c>
      <c r="I26" s="15"/>
      <c r="J26" s="15"/>
      <c r="K26" s="15"/>
      <c r="L26" s="15"/>
      <c r="M26" s="15"/>
      <c r="N26" s="15"/>
      <c r="O26" s="18" t="s">
        <v>29</v>
      </c>
      <c r="P26" s="3"/>
    </row>
    <row r="27" spans="1:16" x14ac:dyDescent="0.35">
      <c r="A27" s="18">
        <v>32</v>
      </c>
      <c r="B27" s="10" t="s">
        <v>31</v>
      </c>
      <c r="C27" s="21">
        <v>6600</v>
      </c>
      <c r="D27" s="28" t="s">
        <v>71</v>
      </c>
      <c r="E27" s="15"/>
      <c r="F27" s="15"/>
      <c r="G27" s="15"/>
      <c r="H27" s="15">
        <f t="shared" si="4"/>
        <v>6600</v>
      </c>
      <c r="I27" s="15"/>
      <c r="J27" s="15"/>
      <c r="K27" s="15"/>
      <c r="L27" s="15"/>
      <c r="M27" s="15"/>
      <c r="N27" s="15"/>
      <c r="O27" s="18" t="s">
        <v>29</v>
      </c>
      <c r="P27" s="3"/>
    </row>
    <row r="28" spans="1:16" x14ac:dyDescent="0.35">
      <c r="A28" s="18">
        <v>33</v>
      </c>
      <c r="B28" s="10" t="s">
        <v>32</v>
      </c>
      <c r="C28" s="21">
        <v>9516</v>
      </c>
      <c r="D28" s="28" t="s">
        <v>69</v>
      </c>
      <c r="E28" s="15"/>
      <c r="F28" s="15"/>
      <c r="G28" s="15"/>
      <c r="H28" s="15">
        <f t="shared" si="4"/>
        <v>9516</v>
      </c>
      <c r="I28" s="15"/>
      <c r="J28" s="15"/>
      <c r="K28" s="15"/>
      <c r="L28" s="15"/>
      <c r="M28" s="15"/>
      <c r="N28" s="15"/>
      <c r="O28" s="18" t="s">
        <v>29</v>
      </c>
      <c r="P28" s="3"/>
    </row>
    <row r="29" spans="1:16" x14ac:dyDescent="0.35">
      <c r="A29" s="18">
        <v>23</v>
      </c>
      <c r="B29" s="24" t="s">
        <v>10</v>
      </c>
      <c r="C29" s="36">
        <f>$C$48/13*2</f>
        <v>22727.692307692309</v>
      </c>
      <c r="D29" s="37" t="s">
        <v>73</v>
      </c>
      <c r="E29" s="38"/>
      <c r="F29" s="38"/>
      <c r="G29" s="38"/>
      <c r="H29" s="38"/>
      <c r="I29" s="38">
        <f>C29*0.7</f>
        <v>15909.384615384615</v>
      </c>
      <c r="J29" s="38"/>
      <c r="K29" s="38"/>
      <c r="L29" s="38"/>
      <c r="M29" s="38"/>
      <c r="N29" s="38"/>
      <c r="O29" s="18" t="s">
        <v>29</v>
      </c>
      <c r="P29" s="3" t="s">
        <v>78</v>
      </c>
    </row>
    <row r="30" spans="1:16" x14ac:dyDescent="0.35">
      <c r="A30" s="18">
        <v>24</v>
      </c>
      <c r="B30" s="24" t="s">
        <v>9</v>
      </c>
      <c r="C30" s="36">
        <f>$C$48/13*2</f>
        <v>22727.692307692309</v>
      </c>
      <c r="D30" s="37" t="s">
        <v>73</v>
      </c>
      <c r="E30" s="38"/>
      <c r="F30" s="38"/>
      <c r="G30" s="38"/>
      <c r="H30" s="38"/>
      <c r="I30" s="38">
        <f>C30*0.7</f>
        <v>15909.384615384615</v>
      </c>
      <c r="J30" s="38"/>
      <c r="K30" s="38"/>
      <c r="L30" s="38"/>
      <c r="M30" s="38"/>
      <c r="N30" s="38"/>
      <c r="O30" s="18" t="s">
        <v>29</v>
      </c>
      <c r="P30" s="3" t="s">
        <v>78</v>
      </c>
    </row>
    <row r="31" spans="1:16" x14ac:dyDescent="0.35">
      <c r="A31" s="18">
        <v>29</v>
      </c>
      <c r="B31" s="10" t="s">
        <v>28</v>
      </c>
      <c r="C31" s="15">
        <v>30000</v>
      </c>
      <c r="D31" s="28"/>
      <c r="E31" s="15"/>
      <c r="F31" s="15"/>
      <c r="G31" s="15"/>
      <c r="H31" s="15"/>
      <c r="I31" s="15">
        <f>C31</f>
        <v>30000</v>
      </c>
      <c r="J31" s="15"/>
      <c r="K31" s="15"/>
      <c r="L31" s="15"/>
      <c r="M31" s="15"/>
      <c r="N31" s="15"/>
      <c r="O31" s="18" t="s">
        <v>29</v>
      </c>
      <c r="P31" s="3"/>
    </row>
    <row r="32" spans="1:16" x14ac:dyDescent="0.35">
      <c r="A32" s="18">
        <v>48</v>
      </c>
      <c r="B32" s="10" t="s">
        <v>37</v>
      </c>
      <c r="C32" s="15">
        <v>9000</v>
      </c>
      <c r="D32" s="28" t="s">
        <v>72</v>
      </c>
      <c r="E32" s="16"/>
      <c r="F32" s="16"/>
      <c r="G32" s="16"/>
      <c r="H32" s="16"/>
      <c r="I32" s="16">
        <v>3000</v>
      </c>
      <c r="J32" s="16"/>
      <c r="K32" s="16"/>
      <c r="L32" s="16"/>
      <c r="M32" s="16"/>
      <c r="N32" s="16"/>
      <c r="O32" s="18" t="s">
        <v>29</v>
      </c>
      <c r="P32" s="3"/>
    </row>
    <row r="33" spans="1:16" x14ac:dyDescent="0.35">
      <c r="A33" s="18">
        <v>28</v>
      </c>
      <c r="B33" s="25" t="s">
        <v>17</v>
      </c>
      <c r="C33" s="33">
        <v>60000</v>
      </c>
      <c r="D33" s="34"/>
      <c r="E33" s="33"/>
      <c r="F33" s="33"/>
      <c r="G33" s="33"/>
      <c r="H33" s="33"/>
      <c r="I33" s="33"/>
      <c r="J33" s="33">
        <f>C33</f>
        <v>60000</v>
      </c>
      <c r="K33" s="33"/>
      <c r="L33" s="33"/>
      <c r="M33" s="33"/>
      <c r="N33" s="33"/>
      <c r="O33" s="18" t="s">
        <v>29</v>
      </c>
      <c r="P33" s="3"/>
    </row>
    <row r="34" spans="1:16" x14ac:dyDescent="0.35">
      <c r="A34" s="19">
        <v>41</v>
      </c>
      <c r="B34" s="23" t="s">
        <v>25</v>
      </c>
      <c r="C34" s="35">
        <v>50000</v>
      </c>
      <c r="D34" s="39"/>
      <c r="E34" s="35"/>
      <c r="F34" s="35"/>
      <c r="G34" s="35"/>
      <c r="H34" s="35"/>
      <c r="I34" s="35"/>
      <c r="J34" s="35">
        <f>C34</f>
        <v>50000</v>
      </c>
      <c r="K34" s="35"/>
      <c r="L34" s="35"/>
      <c r="M34" s="35"/>
      <c r="N34" s="35"/>
      <c r="O34" s="31" t="s">
        <v>74</v>
      </c>
      <c r="P34" s="3"/>
    </row>
    <row r="35" spans="1:16" x14ac:dyDescent="0.35">
      <c r="A35" s="19">
        <v>45</v>
      </c>
      <c r="B35" s="25" t="s">
        <v>19</v>
      </c>
      <c r="C35" s="33">
        <v>140000</v>
      </c>
      <c r="D35" s="34"/>
      <c r="E35" s="33"/>
      <c r="F35" s="33"/>
      <c r="G35" s="33"/>
      <c r="H35" s="33"/>
      <c r="I35" s="33"/>
      <c r="J35" s="33">
        <f>C35</f>
        <v>140000</v>
      </c>
      <c r="K35" s="33"/>
      <c r="L35" s="33"/>
      <c r="M35" s="33"/>
      <c r="N35" s="33"/>
      <c r="O35" s="31" t="s">
        <v>74</v>
      </c>
      <c r="P35" s="3"/>
    </row>
    <row r="36" spans="1:16" x14ac:dyDescent="0.35">
      <c r="A36" s="19">
        <v>36</v>
      </c>
      <c r="B36" s="24" t="s">
        <v>11</v>
      </c>
      <c r="C36" s="38">
        <f>C49/10*4</f>
        <v>59392</v>
      </c>
      <c r="D36" s="37" t="s">
        <v>73</v>
      </c>
      <c r="E36" s="38"/>
      <c r="F36" s="38"/>
      <c r="G36" s="38"/>
      <c r="H36" s="38"/>
      <c r="I36" s="38"/>
      <c r="J36" s="38"/>
      <c r="K36" s="38">
        <f>C36*0.7</f>
        <v>41574.399999999994</v>
      </c>
      <c r="L36" s="38"/>
      <c r="M36" s="38"/>
      <c r="N36" s="38"/>
      <c r="O36" s="31" t="s">
        <v>74</v>
      </c>
      <c r="P36" s="3"/>
    </row>
    <row r="37" spans="1:16" x14ac:dyDescent="0.35">
      <c r="A37" s="19">
        <v>38</v>
      </c>
      <c r="B37" s="24" t="s">
        <v>13</v>
      </c>
      <c r="C37" s="38">
        <f>C49/10*2</f>
        <v>29696</v>
      </c>
      <c r="D37" s="37" t="s">
        <v>73</v>
      </c>
      <c r="E37" s="38"/>
      <c r="F37" s="38"/>
      <c r="G37" s="38"/>
      <c r="H37" s="38"/>
      <c r="I37" s="38"/>
      <c r="J37" s="38"/>
      <c r="K37" s="38">
        <f>C37*0.7</f>
        <v>20787.199999999997</v>
      </c>
      <c r="L37" s="38"/>
      <c r="M37" s="38"/>
      <c r="N37" s="38"/>
      <c r="O37" s="31" t="s">
        <v>74</v>
      </c>
      <c r="P37" s="3"/>
    </row>
    <row r="38" spans="1:16" x14ac:dyDescent="0.35">
      <c r="A38" s="19">
        <v>42</v>
      </c>
      <c r="B38" s="23" t="s">
        <v>26</v>
      </c>
      <c r="C38" s="35">
        <v>50000</v>
      </c>
      <c r="D38" s="39"/>
      <c r="E38" s="35"/>
      <c r="F38" s="35"/>
      <c r="G38" s="35"/>
      <c r="H38" s="35"/>
      <c r="I38" s="35"/>
      <c r="J38" s="35"/>
      <c r="K38" s="35">
        <f>C38</f>
        <v>50000</v>
      </c>
      <c r="L38" s="35"/>
      <c r="M38" s="35"/>
      <c r="N38" s="35"/>
      <c r="O38" s="31" t="s">
        <v>74</v>
      </c>
      <c r="P38" s="3"/>
    </row>
    <row r="39" spans="1:16" x14ac:dyDescent="0.35">
      <c r="A39" s="19">
        <v>43</v>
      </c>
      <c r="B39" s="23" t="s">
        <v>27</v>
      </c>
      <c r="C39" s="35">
        <v>30000</v>
      </c>
      <c r="D39" s="39"/>
      <c r="E39" s="35"/>
      <c r="F39" s="35"/>
      <c r="G39" s="35"/>
      <c r="H39" s="35"/>
      <c r="I39" s="35"/>
      <c r="J39" s="35"/>
      <c r="K39" s="35">
        <f>C39</f>
        <v>30000</v>
      </c>
      <c r="L39" s="35"/>
      <c r="M39" s="35"/>
      <c r="N39" s="35"/>
      <c r="O39" s="31" t="s">
        <v>74</v>
      </c>
      <c r="P39" s="3"/>
    </row>
    <row r="40" spans="1:16" x14ac:dyDescent="0.35">
      <c r="A40" s="19">
        <v>47</v>
      </c>
      <c r="B40" s="25" t="s">
        <v>21</v>
      </c>
      <c r="C40" s="33">
        <v>70000</v>
      </c>
      <c r="D40" s="34"/>
      <c r="E40" s="33"/>
      <c r="F40" s="33"/>
      <c r="G40" s="33"/>
      <c r="H40" s="33"/>
      <c r="I40" s="33"/>
      <c r="J40" s="33"/>
      <c r="K40" s="33">
        <f>C40</f>
        <v>70000</v>
      </c>
      <c r="L40" s="33"/>
      <c r="M40" s="33"/>
      <c r="N40" s="33"/>
      <c r="O40" s="31" t="s">
        <v>74</v>
      </c>
      <c r="P40" s="3"/>
    </row>
    <row r="41" spans="1:16" x14ac:dyDescent="0.35">
      <c r="A41" s="19">
        <v>37</v>
      </c>
      <c r="B41" s="24" t="s">
        <v>12</v>
      </c>
      <c r="C41" s="38">
        <f>C49/10*4</f>
        <v>59392</v>
      </c>
      <c r="D41" s="37" t="s">
        <v>73</v>
      </c>
      <c r="E41" s="38"/>
      <c r="F41" s="38"/>
      <c r="G41" s="38"/>
      <c r="H41" s="38"/>
      <c r="I41" s="38"/>
      <c r="J41" s="38"/>
      <c r="K41" s="38"/>
      <c r="L41" s="38">
        <f>C41*0.7</f>
        <v>41574.399999999994</v>
      </c>
      <c r="M41" s="38"/>
      <c r="N41" s="38"/>
      <c r="O41" s="31" t="s">
        <v>74</v>
      </c>
      <c r="P41" s="3"/>
    </row>
    <row r="42" spans="1:16" x14ac:dyDescent="0.35">
      <c r="A42" s="19">
        <v>46</v>
      </c>
      <c r="B42" s="25" t="s">
        <v>20</v>
      </c>
      <c r="C42" s="33">
        <v>140000</v>
      </c>
      <c r="D42" s="34"/>
      <c r="E42" s="33"/>
      <c r="F42" s="33"/>
      <c r="G42" s="33"/>
      <c r="H42" s="33"/>
      <c r="I42" s="33"/>
      <c r="J42" s="33"/>
      <c r="K42" s="33"/>
      <c r="L42" s="33">
        <f>C42</f>
        <v>140000</v>
      </c>
      <c r="M42" s="33"/>
      <c r="N42" s="33"/>
      <c r="O42" s="31" t="s">
        <v>74</v>
      </c>
      <c r="P42" s="3"/>
    </row>
    <row r="43" spans="1:16" x14ac:dyDescent="0.35">
      <c r="A43" s="19">
        <v>44</v>
      </c>
      <c r="B43" s="25" t="s">
        <v>18</v>
      </c>
      <c r="C43" s="33">
        <v>42000</v>
      </c>
      <c r="D43" s="34"/>
      <c r="E43" s="33"/>
      <c r="F43" s="33"/>
      <c r="G43" s="33"/>
      <c r="H43" s="33"/>
      <c r="I43" s="33"/>
      <c r="J43" s="33"/>
      <c r="K43" s="33"/>
      <c r="L43" s="33"/>
      <c r="M43" s="33">
        <f>C43</f>
        <v>42000</v>
      </c>
      <c r="N43" s="33"/>
      <c r="O43" s="31" t="s">
        <v>74</v>
      </c>
      <c r="P43" s="3"/>
    </row>
    <row r="44" spans="1:16" x14ac:dyDescent="0.35">
      <c r="A44" s="19">
        <v>39</v>
      </c>
      <c r="B44" s="23" t="s">
        <v>22</v>
      </c>
      <c r="C44" s="35">
        <v>55000</v>
      </c>
      <c r="D44" s="39"/>
      <c r="E44" s="35"/>
      <c r="F44" s="35"/>
      <c r="G44" s="35"/>
      <c r="H44" s="35"/>
      <c r="I44" s="35"/>
      <c r="J44" s="35"/>
      <c r="K44" s="35"/>
      <c r="L44" s="35"/>
      <c r="M44" s="35">
        <f>C44</f>
        <v>55000</v>
      </c>
      <c r="N44" s="35"/>
      <c r="O44" s="31" t="s">
        <v>74</v>
      </c>
      <c r="P44" s="3"/>
    </row>
    <row r="45" spans="1:16" x14ac:dyDescent="0.35">
      <c r="A45" s="19">
        <v>40</v>
      </c>
      <c r="B45" s="23" t="s">
        <v>24</v>
      </c>
      <c r="C45" s="35">
        <v>60000</v>
      </c>
      <c r="D45" s="39"/>
      <c r="E45" s="35"/>
      <c r="F45" s="35"/>
      <c r="G45" s="35"/>
      <c r="H45" s="35"/>
      <c r="I45" s="35"/>
      <c r="J45" s="35"/>
      <c r="K45" s="35"/>
      <c r="L45" s="35"/>
      <c r="M45" s="35"/>
      <c r="N45" s="35">
        <f>C45</f>
        <v>60000</v>
      </c>
      <c r="O45" s="31" t="s">
        <v>74</v>
      </c>
      <c r="P45" s="3"/>
    </row>
    <row r="46" spans="1:16" x14ac:dyDescent="0.35">
      <c r="A46" s="20">
        <v>49</v>
      </c>
      <c r="B46" s="10" t="s">
        <v>39</v>
      </c>
      <c r="C46" s="15">
        <v>120000</v>
      </c>
      <c r="D46" s="28"/>
      <c r="E46" s="16"/>
      <c r="F46" s="16"/>
      <c r="G46" s="16"/>
      <c r="H46" s="16"/>
      <c r="I46" s="16"/>
      <c r="J46" s="16"/>
      <c r="K46" s="16"/>
      <c r="L46" s="16"/>
      <c r="M46" s="16"/>
      <c r="N46" s="15">
        <f>C46</f>
        <v>120000</v>
      </c>
      <c r="O46" s="31" t="s">
        <v>74</v>
      </c>
      <c r="P46" s="3"/>
    </row>
    <row r="47" spans="1:16" x14ac:dyDescent="0.35">
      <c r="A47" s="19">
        <v>52</v>
      </c>
      <c r="B47" s="10" t="s">
        <v>42</v>
      </c>
      <c r="C47" s="8">
        <v>1200000</v>
      </c>
      <c r="D47" s="28" t="s">
        <v>76</v>
      </c>
      <c r="E47" s="16"/>
      <c r="F47" s="16"/>
      <c r="G47" s="16"/>
      <c r="H47" s="16"/>
      <c r="I47" s="16"/>
      <c r="J47" s="16"/>
      <c r="K47" s="16"/>
      <c r="L47" s="16"/>
      <c r="M47" s="16"/>
      <c r="N47" s="15">
        <v>1</v>
      </c>
      <c r="O47" s="31" t="s">
        <v>74</v>
      </c>
      <c r="P47" s="3"/>
    </row>
    <row r="48" spans="1:16" x14ac:dyDescent="0.35">
      <c r="A48" s="20">
        <v>50</v>
      </c>
      <c r="B48" s="7" t="s">
        <v>2</v>
      </c>
      <c r="C48" s="9">
        <v>147730</v>
      </c>
      <c r="D48" s="29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6"/>
      <c r="P48" s="3"/>
    </row>
    <row r="49" spans="1:16" x14ac:dyDescent="0.35">
      <c r="A49" s="19">
        <v>51</v>
      </c>
      <c r="B49" s="7" t="s">
        <v>4</v>
      </c>
      <c r="C49" s="9">
        <v>148480</v>
      </c>
      <c r="D49" s="29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6"/>
      <c r="P49" s="3"/>
    </row>
    <row r="50" spans="1:16" x14ac:dyDescent="0.35">
      <c r="A50" s="6"/>
      <c r="B50" s="3" t="s">
        <v>52</v>
      </c>
      <c r="C50" s="5">
        <f>SUM(E50:N50)</f>
        <v>1346546</v>
      </c>
      <c r="D50" s="30"/>
      <c r="E50" s="5">
        <f>SUM(E3:E49)</f>
        <v>37600</v>
      </c>
      <c r="F50" s="5">
        <f>SUM(F3:F49)</f>
        <v>144008.15384615384</v>
      </c>
      <c r="G50" s="5">
        <f>SUM(G12:G49)</f>
        <v>50335.333333333336</v>
      </c>
      <c r="H50" s="5">
        <f>SUM(H12:H49)</f>
        <v>112180.07692307692</v>
      </c>
      <c r="I50" s="5">
        <f>SUM(I12:I49)</f>
        <v>73152.102564102563</v>
      </c>
      <c r="J50" s="5">
        <f>SUM(J12:J49)</f>
        <v>250000</v>
      </c>
      <c r="K50" s="5">
        <f>SUM(K12:K49)</f>
        <v>212361.59999999998</v>
      </c>
      <c r="L50" s="5">
        <f>SUM(L12:L49)</f>
        <v>189907.73333333334</v>
      </c>
      <c r="M50" s="5">
        <f>SUM(M12:M49)</f>
        <v>97000</v>
      </c>
      <c r="N50" s="5">
        <f>SUM(N12:N49)</f>
        <v>180001</v>
      </c>
      <c r="O50" s="6"/>
      <c r="P50" s="3"/>
    </row>
    <row r="51" spans="1:16" x14ac:dyDescent="0.35">
      <c r="A51" s="6"/>
      <c r="B51" s="10"/>
      <c r="C51" s="8"/>
      <c r="D51" s="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6"/>
      <c r="P51" s="3"/>
    </row>
    <row r="52" spans="1:16" x14ac:dyDescent="0.35">
      <c r="A52" s="6"/>
      <c r="B52" s="10"/>
      <c r="C52" s="8"/>
      <c r="D52" s="8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6"/>
      <c r="P52" s="3"/>
    </row>
    <row r="53" spans="1:16" x14ac:dyDescent="0.35">
      <c r="A53" s="6"/>
      <c r="B53" s="10"/>
      <c r="C53" s="8"/>
      <c r="D53" s="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  <c r="P53" s="3"/>
    </row>
  </sheetData>
  <sortState ref="A3:A51">
    <sortCondition ref="A3:A51"/>
  </sortState>
  <mergeCells count="1">
    <mergeCell ref="E1:N1"/>
  </mergeCells>
  <pageMargins left="0.11811023622047245" right="0.11811023622047245" top="0.55118110236220474" bottom="0.55118110236220474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TfNSW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Lees, Chris</dc:creator>
  <cp:lastModifiedBy>Lees, Chris</cp:lastModifiedBy>
  <cp:lastPrinted>2019-11-15T00:37:36Z</cp:lastPrinted>
  <dcterms:created xsi:type="dcterms:W3CDTF">2019-09-09T04:33:31Z</dcterms:created>
  <dcterms:modified xsi:type="dcterms:W3CDTF">2019-11-15T00:45:18Z</dcterms:modified>
</cp:coreProperties>
</file>